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3xa\Desktop\Chemical Plants II 2018-2020\Chemical Plants II - 2018-20\5. Multiple effects evaporator\"/>
    </mc:Choice>
  </mc:AlternateContent>
  <xr:revisionPtr revIDLastSave="0" documentId="13_ncr:1_{4B77B475-FF2D-42C8-B702-E88FBCBD1EC0}" xr6:coauthVersionLast="45" xr6:coauthVersionMax="45" xr10:uidLastSave="{00000000-0000-0000-0000-000000000000}"/>
  <bookViews>
    <workbookView minimized="1" xWindow="6456" yWindow="2352" windowWidth="17280" windowHeight="8964" xr2:uid="{5B9E99EF-5C72-4447-A45C-F5E9F68FC1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B22" i="1" l="1"/>
  <c r="B23" i="1" s="1"/>
  <c r="B20" i="1"/>
  <c r="B17" i="1"/>
  <c r="B16" i="1"/>
  <c r="B15" i="1"/>
  <c r="B24" i="1" l="1"/>
  <c r="B25" i="1" l="1"/>
  <c r="B26" i="1"/>
  <c r="B27" i="1" s="1"/>
  <c r="B28" i="1" s="1"/>
  <c r="B31" i="1" l="1"/>
  <c r="B32" i="1" s="1"/>
  <c r="B33" i="1" l="1"/>
  <c r="B35" i="1" l="1"/>
  <c r="B36" i="1" s="1"/>
  <c r="B37" i="1" s="1"/>
  <c r="B34" i="1"/>
  <c r="B40" i="1" l="1"/>
  <c r="B41" i="1" s="1"/>
  <c r="B42" i="1" l="1"/>
  <c r="B44" i="1" l="1"/>
  <c r="B45" i="1" s="1"/>
  <c r="B46" i="1" s="1"/>
  <c r="B43" i="1"/>
  <c r="B47" i="1" l="1"/>
  <c r="H7" i="1"/>
  <c r="K9" i="1"/>
  <c r="K8" i="1"/>
  <c r="K7" i="1"/>
  <c r="K6" i="1"/>
  <c r="K5" i="1"/>
  <c r="B29" i="1" l="1"/>
  <c r="B38" i="1"/>
</calcChain>
</file>

<file path=xl/sharedStrings.xml><?xml version="1.0" encoding="utf-8"?>
<sst xmlns="http://schemas.openxmlformats.org/spreadsheetml/2006/main" count="65" uniqueCount="62">
  <si>
    <t>MULTIPLE-EFFECT EVAPORATOR</t>
  </si>
  <si>
    <t>A. Di Pretoro</t>
  </si>
  <si>
    <t>INLET</t>
  </si>
  <si>
    <t>EFFECTS</t>
  </si>
  <si>
    <t>SPECS</t>
  </si>
  <si>
    <t>Vapour pressure correlation</t>
  </si>
  <si>
    <t>C1</t>
  </si>
  <si>
    <t>L0 [kg/hr]</t>
  </si>
  <si>
    <t>A [m^2]</t>
  </si>
  <si>
    <t>C2</t>
  </si>
  <si>
    <t>Tl0 [°C]</t>
  </si>
  <si>
    <t>U1 [kcal/m2/hr/K]</t>
  </si>
  <si>
    <t>L3 [kg]</t>
  </si>
  <si>
    <t>C3</t>
  </si>
  <si>
    <t>x0 [kg/kg]</t>
  </si>
  <si>
    <t>dHev1 [kcal/kg]</t>
  </si>
  <si>
    <t>C4</t>
  </si>
  <si>
    <t>Tv0 [°C]</t>
  </si>
  <si>
    <t>U2 [kcal/m2/hr/K]</t>
  </si>
  <si>
    <t>dTeb correlation</t>
  </si>
  <si>
    <t>C5</t>
  </si>
  <si>
    <t>dHev0 [kcal/kg]</t>
  </si>
  <si>
    <t>dHev2 [kcal/kg]</t>
  </si>
  <si>
    <t>Keb [°C]</t>
  </si>
  <si>
    <t>C6</t>
  </si>
  <si>
    <t>Cpl [kcal/kg/°C]</t>
  </si>
  <si>
    <t>U3 [kcal/m2/hr/K]</t>
  </si>
  <si>
    <t>dHev3 [kcal/kg]</t>
  </si>
  <si>
    <t>Vtot [kg/kg]</t>
  </si>
  <si>
    <t>Goal seek</t>
  </si>
  <si>
    <t>Feed</t>
  </si>
  <si>
    <t>TL0  [°C]</t>
  </si>
  <si>
    <t>Duty</t>
  </si>
  <si>
    <t>V0 [kg/hr]</t>
  </si>
  <si>
    <t>1st effect</t>
  </si>
  <si>
    <t>dTS1 [°C]</t>
  </si>
  <si>
    <t>TL1 [°C]</t>
  </si>
  <si>
    <t>L1 [kg/hr]</t>
  </si>
  <si>
    <t>V1 [kg/hr]</t>
  </si>
  <si>
    <t>x1 [kg/kg]</t>
  </si>
  <si>
    <t>dTeb1 [°C]</t>
  </si>
  <si>
    <t>Tv1 [°C]</t>
  </si>
  <si>
    <t>P1 [atm]</t>
  </si>
  <si>
    <t>2nd effect</t>
  </si>
  <si>
    <t>dTS2 [°C]</t>
  </si>
  <si>
    <t>TL2 [°C]</t>
  </si>
  <si>
    <t>L2 [kg/hr]</t>
  </si>
  <si>
    <t>V2 [kg/hr]</t>
  </si>
  <si>
    <t>x2 [kg/kg]</t>
  </si>
  <si>
    <t>dTeb2 [°C]</t>
  </si>
  <si>
    <t>Tv2 [°C]</t>
  </si>
  <si>
    <t>P2 [atm]</t>
  </si>
  <si>
    <t>3rd effect</t>
  </si>
  <si>
    <t>dTS3 [°C]</t>
  </si>
  <si>
    <t>TL3 [°C]</t>
  </si>
  <si>
    <t>L3 [kg/hr]</t>
  </si>
  <si>
    <t>V3 [kg/hr]</t>
  </si>
  <si>
    <t>x3 [kg/kg]</t>
  </si>
  <si>
    <t>dTeb3 [°C]</t>
  </si>
  <si>
    <t>Tv3 [°C]</t>
  </si>
  <si>
    <t>P3 [atm]</t>
  </si>
  <si>
    <t>Fobj [kg/hr]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</si>
</sst>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2" fillId="3" borderId="1" xfId="0" applyFont="1" applyFill="1" applyBorder="1"/>
    <xf numFmtId="0" fontId="2" fillId="0" borderId="1" xfId="0" applyFont="1" applyBorder="1"/>
    <xf numFmtId="0" fontId="0" fillId="2" borderId="1" xfId="0" applyFill="1" applyBorder="1"/>
    <xf numFmtId="0" fontId="2" fillId="0" borderId="5" xfId="0" applyFont="1" applyBorder="1"/>
    <xf numFmtId="0" fontId="0" fillId="0" borderId="5" xfId="0" applyBorder="1"/>
    <xf numFmtId="0" fontId="2" fillId="0" borderId="2" xfId="0" applyFont="1" applyBorder="1"/>
    <xf numFmtId="0" fontId="0" fillId="0" borderId="4" xfId="0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1DDF-EC4A-42C2-8588-D83EFA95FEA6}">
  <dimension ref="A1:L49"/>
  <sheetViews>
    <sheetView tabSelected="1" topLeftCell="A23" workbookViewId="0">
      <selection activeCell="A15" sqref="A15:A49"/>
    </sheetView>
  </sheetViews>
  <sheetFormatPr defaultRowHeight="14.4" x14ac:dyDescent="0.3"/>
  <cols>
    <col min="1" max="1" width="13.77734375" bestFit="1" customWidth="1"/>
    <col min="4" max="4" width="16" bestFit="1" customWidth="1"/>
    <col min="7" max="7" width="10.6640625" bestFit="1" customWidth="1"/>
  </cols>
  <sheetData>
    <row r="1" spans="1:12" ht="18" x14ac:dyDescent="0.35">
      <c r="A1" s="16" t="s">
        <v>0</v>
      </c>
      <c r="B1" s="16"/>
      <c r="C1" s="16"/>
      <c r="D1" s="16"/>
    </row>
    <row r="2" spans="1:12" x14ac:dyDescent="0.3">
      <c r="A2" t="s">
        <v>1</v>
      </c>
    </row>
    <row r="4" spans="1:12" x14ac:dyDescent="0.3">
      <c r="A4" s="1" t="s">
        <v>2</v>
      </c>
      <c r="D4" s="1" t="s">
        <v>3</v>
      </c>
      <c r="G4" s="1" t="s">
        <v>4</v>
      </c>
      <c r="J4" s="17" t="s">
        <v>5</v>
      </c>
      <c r="K4" s="18"/>
      <c r="L4" s="19"/>
    </row>
    <row r="5" spans="1:12" x14ac:dyDescent="0.3">
      <c r="J5" s="2" t="s">
        <v>6</v>
      </c>
      <c r="K5" s="3">
        <f>-5800.2206</f>
        <v>-5800.2205999999996</v>
      </c>
      <c r="L5" s="3"/>
    </row>
    <row r="6" spans="1:12" x14ac:dyDescent="0.3">
      <c r="A6" s="2" t="s">
        <v>7</v>
      </c>
      <c r="B6" s="3">
        <v>15000</v>
      </c>
      <c r="D6" s="2" t="s">
        <v>8</v>
      </c>
      <c r="E6" s="3">
        <v>200</v>
      </c>
      <c r="G6" s="4" t="s">
        <v>28</v>
      </c>
      <c r="H6" s="3">
        <v>12000</v>
      </c>
      <c r="J6" s="2" t="s">
        <v>9</v>
      </c>
      <c r="K6" s="3">
        <f>1.3914993</f>
        <v>1.3914993</v>
      </c>
      <c r="L6" s="3"/>
    </row>
    <row r="7" spans="1:12" x14ac:dyDescent="0.3">
      <c r="A7" s="2" t="s">
        <v>10</v>
      </c>
      <c r="B7" s="3">
        <v>60</v>
      </c>
      <c r="D7" s="2" t="s">
        <v>11</v>
      </c>
      <c r="E7" s="3">
        <v>750</v>
      </c>
      <c r="G7" s="5" t="s">
        <v>12</v>
      </c>
      <c r="H7" s="3">
        <f>B6-H6</f>
        <v>3000</v>
      </c>
      <c r="J7" s="2" t="s">
        <v>13</v>
      </c>
      <c r="K7" s="3">
        <f>-0.048640239</f>
        <v>-4.8640239000000002E-2</v>
      </c>
      <c r="L7" s="3"/>
    </row>
    <row r="8" spans="1:12" x14ac:dyDescent="0.3">
      <c r="A8" s="2" t="s">
        <v>14</v>
      </c>
      <c r="B8" s="3">
        <v>3.5999999999999997E-2</v>
      </c>
      <c r="D8" s="2" t="s">
        <v>15</v>
      </c>
      <c r="E8" s="3">
        <v>537.29999999999995</v>
      </c>
      <c r="J8" s="2" t="s">
        <v>16</v>
      </c>
      <c r="K8" s="3">
        <f>0.000041764768</f>
        <v>4.1764768000000003E-5</v>
      </c>
      <c r="L8" s="3"/>
    </row>
    <row r="9" spans="1:12" x14ac:dyDescent="0.3">
      <c r="A9" s="2" t="s">
        <v>17</v>
      </c>
      <c r="B9" s="3">
        <v>120</v>
      </c>
      <c r="D9" s="2" t="s">
        <v>18</v>
      </c>
      <c r="E9" s="3">
        <v>550</v>
      </c>
      <c r="G9" s="17" t="s">
        <v>19</v>
      </c>
      <c r="H9" s="19"/>
      <c r="J9" s="2" t="s">
        <v>20</v>
      </c>
      <c r="K9" s="3">
        <f>-0.000000014452093</f>
        <v>-1.4452092999999999E-8</v>
      </c>
      <c r="L9" s="3"/>
    </row>
    <row r="10" spans="1:12" x14ac:dyDescent="0.3">
      <c r="A10" s="2" t="s">
        <v>21</v>
      </c>
      <c r="B10" s="3">
        <v>526</v>
      </c>
      <c r="D10" s="2" t="s">
        <v>22</v>
      </c>
      <c r="E10" s="3">
        <v>549</v>
      </c>
      <c r="G10" s="2" t="s">
        <v>23</v>
      </c>
      <c r="H10" s="3">
        <v>17.8</v>
      </c>
      <c r="J10" s="2" t="s">
        <v>24</v>
      </c>
      <c r="K10" s="3">
        <v>6.5459673</v>
      </c>
      <c r="L10" s="3"/>
    </row>
    <row r="11" spans="1:12" x14ac:dyDescent="0.3">
      <c r="A11" s="2" t="s">
        <v>25</v>
      </c>
      <c r="B11" s="3">
        <v>1</v>
      </c>
      <c r="D11" s="2" t="s">
        <v>26</v>
      </c>
      <c r="E11" s="3">
        <v>300</v>
      </c>
    </row>
    <row r="12" spans="1:12" x14ac:dyDescent="0.3">
      <c r="D12" s="2" t="s">
        <v>27</v>
      </c>
      <c r="E12" s="3">
        <v>571.29999999999995</v>
      </c>
    </row>
    <row r="14" spans="1:12" x14ac:dyDescent="0.3">
      <c r="A14" s="6" t="s">
        <v>29</v>
      </c>
    </row>
    <row r="15" spans="1:12" x14ac:dyDescent="0.3">
      <c r="A15" s="7" t="s">
        <v>7</v>
      </c>
      <c r="B15" s="3">
        <f>$B$6</f>
        <v>15000</v>
      </c>
      <c r="C15" s="3" t="s">
        <v>30</v>
      </c>
    </row>
    <row r="16" spans="1:12" x14ac:dyDescent="0.3">
      <c r="A16" s="7" t="s">
        <v>31</v>
      </c>
      <c r="B16" s="3">
        <f>$B$7</f>
        <v>60</v>
      </c>
    </row>
    <row r="17" spans="1:3" x14ac:dyDescent="0.3">
      <c r="A17" s="7" t="s">
        <v>14</v>
      </c>
      <c r="B17" s="3">
        <f>$B$8</f>
        <v>3.5999999999999997E-2</v>
      </c>
    </row>
    <row r="18" spans="1:3" x14ac:dyDescent="0.3">
      <c r="A18" s="7"/>
      <c r="B18" s="3"/>
      <c r="C18" s="3" t="s">
        <v>32</v>
      </c>
    </row>
    <row r="19" spans="1:3" x14ac:dyDescent="0.3">
      <c r="A19" s="7" t="s">
        <v>33</v>
      </c>
      <c r="B19" s="8">
        <v>4976.1807790271114</v>
      </c>
    </row>
    <row r="20" spans="1:3" x14ac:dyDescent="0.3">
      <c r="A20" s="9" t="s">
        <v>17</v>
      </c>
      <c r="B20" s="10">
        <f>$B$9</f>
        <v>120</v>
      </c>
    </row>
    <row r="21" spans="1:3" x14ac:dyDescent="0.3">
      <c r="A21" s="11"/>
      <c r="B21" s="12"/>
      <c r="C21" s="12" t="s">
        <v>34</v>
      </c>
    </row>
    <row r="22" spans="1:3" x14ac:dyDescent="0.3">
      <c r="A22" s="13" t="s">
        <v>35</v>
      </c>
      <c r="B22" s="14">
        <f>B19*$B$10/$E$7/$E$6</f>
        <v>17.449807265121738</v>
      </c>
    </row>
    <row r="23" spans="1:3" x14ac:dyDescent="0.3">
      <c r="A23" s="7" t="s">
        <v>36</v>
      </c>
      <c r="B23" s="3">
        <f>B20-B22</f>
        <v>102.55019273487827</v>
      </c>
    </row>
    <row r="24" spans="1:3" x14ac:dyDescent="0.3">
      <c r="A24" s="7" t="s">
        <v>37</v>
      </c>
      <c r="B24" s="3">
        <f>(B19*$B$10+B15*$B$11*B16-B15*($B$11*B23+$E$8))/(-$E$8)</f>
        <v>11316.362928075399</v>
      </c>
    </row>
    <row r="25" spans="1:3" x14ac:dyDescent="0.3">
      <c r="A25" s="7" t="s">
        <v>38</v>
      </c>
      <c r="B25" s="3">
        <f>B15-B24</f>
        <v>3683.6370719246006</v>
      </c>
    </row>
    <row r="26" spans="1:3" x14ac:dyDescent="0.3">
      <c r="A26" s="15" t="s">
        <v>39</v>
      </c>
      <c r="B26" s="3">
        <f>B15*B17/B24</f>
        <v>4.7718511984118479E-2</v>
      </c>
    </row>
    <row r="27" spans="1:3" x14ac:dyDescent="0.3">
      <c r="A27" s="7" t="s">
        <v>40</v>
      </c>
      <c r="B27" s="3">
        <f>$H$10*B26</f>
        <v>0.84938951331730894</v>
      </c>
    </row>
    <row r="28" spans="1:3" x14ac:dyDescent="0.3">
      <c r="A28" s="7" t="s">
        <v>41</v>
      </c>
      <c r="B28" s="3">
        <f>B23-B27</f>
        <v>101.70080322156096</v>
      </c>
    </row>
    <row r="29" spans="1:3" x14ac:dyDescent="0.3">
      <c r="A29" s="9" t="s">
        <v>42</v>
      </c>
      <c r="B29" s="10">
        <f>EXP($K$5/(273.15+B28)+$K$6+$K$7*(273.15+B28)+$K$8*(273.15+B28)^2+$K$9*(273.15+B28)^3+$K$10*LN(273.15+B28))/101325</f>
        <v>1.0632299051956733</v>
      </c>
    </row>
    <row r="30" spans="1:3" x14ac:dyDescent="0.3">
      <c r="A30" s="11"/>
      <c r="B30" s="12"/>
      <c r="C30" s="12" t="s">
        <v>43</v>
      </c>
    </row>
    <row r="31" spans="1:3" x14ac:dyDescent="0.3">
      <c r="A31" s="13" t="s">
        <v>44</v>
      </c>
      <c r="B31" s="14">
        <f>B25*$E$8/$E$9/$E$6</f>
        <v>17.992892715864436</v>
      </c>
    </row>
    <row r="32" spans="1:3" x14ac:dyDescent="0.3">
      <c r="A32" s="7" t="s">
        <v>45</v>
      </c>
      <c r="B32" s="3">
        <f>B28-B31</f>
        <v>83.707910505696532</v>
      </c>
    </row>
    <row r="33" spans="1:3" x14ac:dyDescent="0.3">
      <c r="A33" s="7" t="s">
        <v>46</v>
      </c>
      <c r="B33" s="3">
        <f>(B25*$E$8+B24*$B$11*B23-B24*($B$11*B32+$E$10))/(-$E$10)</f>
        <v>7322.8396077771586</v>
      </c>
    </row>
    <row r="34" spans="1:3" x14ac:dyDescent="0.3">
      <c r="A34" s="7" t="s">
        <v>47</v>
      </c>
      <c r="B34" s="3">
        <f>B24-B33</f>
        <v>3993.5233202982408</v>
      </c>
    </row>
    <row r="35" spans="1:3" x14ac:dyDescent="0.3">
      <c r="A35" s="7" t="s">
        <v>48</v>
      </c>
      <c r="B35" s="3">
        <f>B15*B17/B33</f>
        <v>7.3741885514807357E-2</v>
      </c>
    </row>
    <row r="36" spans="1:3" x14ac:dyDescent="0.3">
      <c r="A36" s="7" t="s">
        <v>49</v>
      </c>
      <c r="B36" s="3">
        <f>$H$10*B35</f>
        <v>1.312605562163571</v>
      </c>
    </row>
    <row r="37" spans="1:3" x14ac:dyDescent="0.3">
      <c r="A37" s="7" t="s">
        <v>50</v>
      </c>
      <c r="B37" s="3">
        <f>B32-B36</f>
        <v>82.395304943532963</v>
      </c>
    </row>
    <row r="38" spans="1:3" x14ac:dyDescent="0.3">
      <c r="A38" s="9" t="s">
        <v>51</v>
      </c>
      <c r="B38" s="10">
        <f>EXP($K$5/(273.15+B37)+$K$6+$K$7*(273.15+B37)+$K$8*(273.15+B37)^2+$K$9*(273.15+B37)^3+$K$10*LN(273.15+B37))/101325</f>
        <v>0.51519108892671472</v>
      </c>
    </row>
    <row r="39" spans="1:3" x14ac:dyDescent="0.3">
      <c r="A39" s="11"/>
      <c r="B39" s="12"/>
      <c r="C39" s="12" t="s">
        <v>52</v>
      </c>
    </row>
    <row r="40" spans="1:3" x14ac:dyDescent="0.3">
      <c r="A40" s="13" t="s">
        <v>53</v>
      </c>
      <c r="B40" s="14">
        <f>B34*$E$10/$E$11/$E$6</f>
        <v>36.540738380728904</v>
      </c>
    </row>
    <row r="41" spans="1:3" x14ac:dyDescent="0.3">
      <c r="A41" s="7" t="s">
        <v>54</v>
      </c>
      <c r="B41" s="3">
        <f>B37-B40</f>
        <v>45.85456656280406</v>
      </c>
    </row>
    <row r="42" spans="1:3" x14ac:dyDescent="0.3">
      <c r="A42" s="7" t="s">
        <v>55</v>
      </c>
      <c r="B42" s="3">
        <f>(B34*$E$10+B33*$B$11*B32-B33*($B$11*B41+$E$12))/(-$E$12)</f>
        <v>2999.9999978426949</v>
      </c>
    </row>
    <row r="43" spans="1:3" x14ac:dyDescent="0.3">
      <c r="A43" s="7" t="s">
        <v>56</v>
      </c>
      <c r="B43" s="3">
        <f>B33-B42</f>
        <v>4322.8396099344636</v>
      </c>
    </row>
    <row r="44" spans="1:3" x14ac:dyDescent="0.3">
      <c r="A44" s="7" t="s">
        <v>57</v>
      </c>
      <c r="B44" s="3">
        <f>B15*B17/B42</f>
        <v>0.18000000012943831</v>
      </c>
    </row>
    <row r="45" spans="1:3" x14ac:dyDescent="0.3">
      <c r="A45" s="7" t="s">
        <v>58</v>
      </c>
      <c r="B45" s="3">
        <f>$H$10*B44</f>
        <v>3.2040000023040021</v>
      </c>
    </row>
    <row r="46" spans="1:3" x14ac:dyDescent="0.3">
      <c r="A46" s="7" t="s">
        <v>59</v>
      </c>
      <c r="B46" s="3">
        <f>B41-B45</f>
        <v>42.65056656050006</v>
      </c>
    </row>
    <row r="47" spans="1:3" x14ac:dyDescent="0.3">
      <c r="A47" s="9" t="s">
        <v>60</v>
      </c>
      <c r="B47" s="10">
        <f>EXP($K$5/(273.15+B46)+$K$6+$K$7*(273.15+B46)+$K$8*(273.15+B46)^2+$K$9*(273.15+B46)^3+$K$10*LN(273.15+B46))/101325</f>
        <v>8.3816791167709376E-2</v>
      </c>
    </row>
    <row r="48" spans="1:3" x14ac:dyDescent="0.3">
      <c r="A48" s="11"/>
      <c r="B48" s="12"/>
    </row>
    <row r="49" spans="1:2" x14ac:dyDescent="0.3">
      <c r="A49" s="13" t="s">
        <v>61</v>
      </c>
      <c r="B49" s="14">
        <f>B42-$H$7</f>
        <v>-2.1573050617007539E-6</v>
      </c>
    </row>
  </sheetData>
  <mergeCells count="3">
    <mergeCell ref="A1:D1"/>
    <mergeCell ref="J4:L4"/>
    <mergeCell ref="G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Di Pretoro</dc:creator>
  <cp:lastModifiedBy>Alessandro Di Pretoro</cp:lastModifiedBy>
  <cp:lastPrinted>2019-10-28T09:49:43Z</cp:lastPrinted>
  <dcterms:created xsi:type="dcterms:W3CDTF">2019-10-24T20:46:47Z</dcterms:created>
  <dcterms:modified xsi:type="dcterms:W3CDTF">2020-01-08T20:32:43Z</dcterms:modified>
</cp:coreProperties>
</file>