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FC09C4D6-D59A-4EE9-A665-D40445A2BF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entrifugal filtra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B31" i="2"/>
  <c r="B25" i="2"/>
  <c r="B32" i="2" s="1"/>
  <c r="B23" i="2"/>
  <c r="B24" i="2" s="1"/>
  <c r="D12" i="2"/>
  <c r="B21" i="2" s="1"/>
  <c r="B20" i="2"/>
  <c r="B22" i="2" l="1"/>
  <c r="B33" i="2"/>
  <c r="B34" i="2" s="1"/>
  <c r="B35" i="2" s="1"/>
  <c r="B36" i="2" s="1"/>
  <c r="B26" i="2"/>
</calcChain>
</file>

<file path=xl/sharedStrings.xml><?xml version="1.0" encoding="utf-8"?>
<sst xmlns="http://schemas.openxmlformats.org/spreadsheetml/2006/main" count="31" uniqueCount="31">
  <si>
    <t>FILTRATION</t>
  </si>
  <si>
    <t>DATA</t>
  </si>
  <si>
    <t>CENTRIFUGAL FILTRATION</t>
  </si>
  <si>
    <t>Cs [kg/m^3]</t>
  </si>
  <si>
    <t>V fraction</t>
  </si>
  <si>
    <t>Dp [m]</t>
  </si>
  <si>
    <t>D [m]</t>
  </si>
  <si>
    <t>rhow [kg/m^3]</t>
  </si>
  <si>
    <t>rhos [kg/m^3]</t>
  </si>
  <si>
    <t>w [round/s]</t>
  </si>
  <si>
    <t>mu [Pa*s]</t>
  </si>
  <si>
    <t>H [m]</t>
  </si>
  <si>
    <t>R [m]</t>
  </si>
  <si>
    <t>epsi</t>
  </si>
  <si>
    <t>DECANTATION</t>
  </si>
  <si>
    <t>Ri [m]</t>
  </si>
  <si>
    <t>K [1/s]</t>
  </si>
  <si>
    <t>w [rad/s]</t>
  </si>
  <si>
    <t>tD [s]</t>
  </si>
  <si>
    <t>m_cake [kg]</t>
  </si>
  <si>
    <t>V_cake [m^3]</t>
  </si>
  <si>
    <t>S_l [m^2]</t>
  </si>
  <si>
    <t>dL [m]</t>
  </si>
  <si>
    <t>rho_cake [kg/m^3]</t>
  </si>
  <si>
    <t>Kd [Pa*s/m^6]</t>
  </si>
  <si>
    <t>Kp [Pa/m^3]</t>
  </si>
  <si>
    <t>Ktot [m^3/s]</t>
  </si>
  <si>
    <t>V0/K</t>
  </si>
  <si>
    <t>a [m^3/m^3]</t>
  </si>
  <si>
    <t>tf [s]</t>
  </si>
  <si>
    <t>A. Di Pretoro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</si>
</sst>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1" fontId="0" fillId="0" borderId="0" xfId="0" applyNumberFormat="1"/>
    <xf numFmtId="11" fontId="0" fillId="0" borderId="1" xfId="0" applyNumberFormat="1" applyBorder="1"/>
    <xf numFmtId="0" fontId="0" fillId="2" borderId="1" xfId="0" applyFill="1" applyBorder="1"/>
    <xf numFmtId="0" fontId="0" fillId="0" borderId="1" xfId="0" applyNumberFormat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15FE-EDB7-41E9-8B67-B65380648674}">
  <dimension ref="A1:D36"/>
  <sheetViews>
    <sheetView tabSelected="1" workbookViewId="0">
      <selection activeCell="F10" sqref="F10"/>
    </sheetView>
  </sheetViews>
  <sheetFormatPr defaultRowHeight="14.4" x14ac:dyDescent="0.3"/>
  <cols>
    <col min="1" max="1" width="16.5546875" bestFit="1" customWidth="1"/>
  </cols>
  <sheetData>
    <row r="1" spans="1:4" ht="18" x14ac:dyDescent="0.35">
      <c r="A1" s="11" t="s">
        <v>2</v>
      </c>
      <c r="B1" s="11"/>
      <c r="C1" s="11"/>
      <c r="D1" s="11"/>
    </row>
    <row r="2" spans="1:4" x14ac:dyDescent="0.3">
      <c r="A2" t="s">
        <v>30</v>
      </c>
    </row>
    <row r="4" spans="1:4" x14ac:dyDescent="0.3">
      <c r="A4" s="2" t="s">
        <v>1</v>
      </c>
    </row>
    <row r="6" spans="1:4" x14ac:dyDescent="0.3">
      <c r="A6" s="3" t="s">
        <v>3</v>
      </c>
      <c r="B6" s="1">
        <v>100</v>
      </c>
    </row>
    <row r="7" spans="1:4" x14ac:dyDescent="0.3">
      <c r="A7" s="3" t="s">
        <v>4</v>
      </c>
      <c r="B7" s="1">
        <v>0.5</v>
      </c>
    </row>
    <row r="8" spans="1:4" x14ac:dyDescent="0.3">
      <c r="A8" s="3" t="s">
        <v>5</v>
      </c>
      <c r="B8" s="7">
        <v>1E-3</v>
      </c>
    </row>
    <row r="9" spans="1:4" x14ac:dyDescent="0.3">
      <c r="A9" s="3" t="s">
        <v>6</v>
      </c>
      <c r="B9" s="7">
        <v>5.0000000000000002E-5</v>
      </c>
    </row>
    <row r="10" spans="1:4" x14ac:dyDescent="0.3">
      <c r="A10" s="3" t="s">
        <v>8</v>
      </c>
      <c r="B10" s="1">
        <v>2200</v>
      </c>
    </row>
    <row r="11" spans="1:4" x14ac:dyDescent="0.3">
      <c r="A11" s="3" t="s">
        <v>7</v>
      </c>
      <c r="B11" s="1">
        <v>1000</v>
      </c>
    </row>
    <row r="12" spans="1:4" x14ac:dyDescent="0.3">
      <c r="A12" s="3" t="s">
        <v>9</v>
      </c>
      <c r="B12" s="1">
        <v>1</v>
      </c>
      <c r="C12" s="4" t="s">
        <v>17</v>
      </c>
      <c r="D12" s="1">
        <f>B12*2*PI()</f>
        <v>6.2831853071795862</v>
      </c>
    </row>
    <row r="13" spans="1:4" x14ac:dyDescent="0.3">
      <c r="A13" s="3" t="s">
        <v>10</v>
      </c>
      <c r="B13" s="7">
        <v>1E-3</v>
      </c>
    </row>
    <row r="14" spans="1:4" x14ac:dyDescent="0.3">
      <c r="A14" s="3" t="s">
        <v>11</v>
      </c>
      <c r="B14" s="1">
        <v>0.4</v>
      </c>
    </row>
    <row r="15" spans="1:4" x14ac:dyDescent="0.3">
      <c r="A15" s="3" t="s">
        <v>12</v>
      </c>
      <c r="B15" s="1">
        <v>0.25</v>
      </c>
    </row>
    <row r="16" spans="1:4" x14ac:dyDescent="0.3">
      <c r="A16" s="3" t="s">
        <v>13</v>
      </c>
      <c r="B16" s="1">
        <v>0.4</v>
      </c>
    </row>
    <row r="18" spans="1:4" x14ac:dyDescent="0.3">
      <c r="A18" s="8" t="s">
        <v>14</v>
      </c>
    </row>
    <row r="20" spans="1:4" x14ac:dyDescent="0.3">
      <c r="A20" s="4" t="s">
        <v>15</v>
      </c>
      <c r="B20" s="1">
        <f>SQRT(1-B7)*B15</f>
        <v>0.17677669529663689</v>
      </c>
    </row>
    <row r="21" spans="1:4" x14ac:dyDescent="0.3">
      <c r="A21" s="4" t="s">
        <v>16</v>
      </c>
      <c r="B21" s="9">
        <f>(B10-B11)*B8^2*D12^2/18/B13</f>
        <v>2.6318945069571615</v>
      </c>
    </row>
    <row r="22" spans="1:4" x14ac:dyDescent="0.3">
      <c r="A22" s="5" t="s">
        <v>18</v>
      </c>
      <c r="B22" s="1">
        <f>1/B21*LN(B15/B20)</f>
        <v>0.1316821739487804</v>
      </c>
    </row>
    <row r="23" spans="1:4" x14ac:dyDescent="0.3">
      <c r="A23" s="4" t="s">
        <v>19</v>
      </c>
      <c r="B23" s="1">
        <f>B6*B7*PI()*B15^2*B14</f>
        <v>3.9269908169872418</v>
      </c>
    </row>
    <row r="24" spans="1:4" x14ac:dyDescent="0.3">
      <c r="A24" s="4" t="s">
        <v>20</v>
      </c>
      <c r="B24" s="1">
        <f>B23/B10</f>
        <v>1.7849958259032917E-3</v>
      </c>
    </row>
    <row r="25" spans="1:4" x14ac:dyDescent="0.3">
      <c r="A25" s="4" t="s">
        <v>21</v>
      </c>
      <c r="B25" s="1">
        <f>2*PI()*B15*B14</f>
        <v>0.62831853071795862</v>
      </c>
    </row>
    <row r="26" spans="1:4" x14ac:dyDescent="0.3">
      <c r="A26" s="4" t="s">
        <v>22</v>
      </c>
      <c r="B26" s="1">
        <f>B24/B25</f>
        <v>2.840909090909091E-3</v>
      </c>
    </row>
    <row r="28" spans="1:4" x14ac:dyDescent="0.3">
      <c r="A28" s="8" t="s">
        <v>0</v>
      </c>
    </row>
    <row r="29" spans="1:4" x14ac:dyDescent="0.3">
      <c r="A29" s="10"/>
    </row>
    <row r="30" spans="1:4" x14ac:dyDescent="0.3">
      <c r="A30" s="3" t="s">
        <v>28</v>
      </c>
      <c r="B30" s="1">
        <f>0.98</f>
        <v>0.98</v>
      </c>
      <c r="C30" s="6"/>
    </row>
    <row r="31" spans="1:4" x14ac:dyDescent="0.3">
      <c r="A31" s="4" t="s">
        <v>23</v>
      </c>
      <c r="B31" s="1">
        <f>B11*B16+B10*(1-B16)</f>
        <v>1720</v>
      </c>
      <c r="D31" s="6"/>
    </row>
    <row r="32" spans="1:4" x14ac:dyDescent="0.3">
      <c r="A32" s="4" t="s">
        <v>24</v>
      </c>
      <c r="B32" s="9">
        <f>32*B13/B9^2*B6/B31/B25^2</f>
        <v>1885045.2770667493</v>
      </c>
    </row>
    <row r="33" spans="1:2" x14ac:dyDescent="0.3">
      <c r="A33" s="4" t="s">
        <v>25</v>
      </c>
      <c r="B33" s="1">
        <f>1/2*B11*D12^2/PI()/B14</f>
        <v>15707.963267948966</v>
      </c>
    </row>
    <row r="34" spans="1:2" x14ac:dyDescent="0.3">
      <c r="A34" s="4" t="s">
        <v>26</v>
      </c>
      <c r="B34" s="1">
        <f>B33/B32</f>
        <v>8.3329368578305765E-3</v>
      </c>
    </row>
    <row r="35" spans="1:2" x14ac:dyDescent="0.3">
      <c r="A35" s="4" t="s">
        <v>27</v>
      </c>
      <c r="B35" s="1">
        <f>PI()*B15^2*B14*B7/B34</f>
        <v>4.7126131926668728</v>
      </c>
    </row>
    <row r="36" spans="1:2" x14ac:dyDescent="0.3">
      <c r="A36" s="5" t="s">
        <v>29</v>
      </c>
      <c r="B36" s="1">
        <f>B35*(LN(1/(1-B30))-B30)</f>
        <v>13.817490296583451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Centrifugal filtration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2019-11-05T11:15:08Z</dcterms:modified>
</cp:coreProperties>
</file>